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is.mae\Documents\Korteriühistu\"/>
    </mc:Choice>
  </mc:AlternateContent>
  <bookViews>
    <workbookView xWindow="0" yWindow="0" windowWidth="15336" windowHeight="2616" activeTab="1"/>
  </bookViews>
  <sheets>
    <sheet name="2014" sheetId="1" r:id="rId1"/>
    <sheet name="2015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3" i="2" l="1"/>
  <c r="D6" i="2" s="1"/>
  <c r="C57" i="2"/>
  <c r="C41" i="2"/>
  <c r="C33" i="2"/>
  <c r="E22" i="2"/>
  <c r="E21" i="2"/>
  <c r="E20" i="2"/>
  <c r="E19" i="2"/>
  <c r="E18" i="2"/>
  <c r="E17" i="2"/>
  <c r="A15" i="2"/>
  <c r="C6" i="2"/>
  <c r="E5" i="2"/>
  <c r="E4" i="2"/>
  <c r="E3" i="2"/>
  <c r="E6" i="2" l="1"/>
  <c r="D11" i="2"/>
  <c r="E23" i="2"/>
  <c r="C32" i="2" s="1"/>
  <c r="D6" i="1"/>
  <c r="C6" i="1"/>
  <c r="C61" i="1"/>
  <c r="C49" i="1"/>
  <c r="C35" i="1"/>
  <c r="A13" i="1"/>
  <c r="A14" i="1" s="1"/>
  <c r="A15" i="1" s="1"/>
  <c r="A16" i="1" s="1"/>
  <c r="A17" i="1" s="1"/>
  <c r="A18" i="1" s="1"/>
  <c r="A19" i="1" s="1"/>
  <c r="C37" i="1"/>
  <c r="E3" i="1" l="1"/>
  <c r="E5" i="1" l="1"/>
  <c r="C62" i="1"/>
  <c r="C47" i="1"/>
  <c r="E26" i="1"/>
  <c r="E25" i="1"/>
  <c r="E24" i="1"/>
  <c r="E23" i="1"/>
  <c r="E22" i="1"/>
  <c r="E21" i="1"/>
  <c r="E4" i="1"/>
  <c r="E27" i="1" l="1"/>
  <c r="C34" i="1" s="1"/>
  <c r="C36" i="1" s="1"/>
</calcChain>
</file>

<file path=xl/sharedStrings.xml><?xml version="1.0" encoding="utf-8"?>
<sst xmlns="http://schemas.openxmlformats.org/spreadsheetml/2006/main" count="126" uniqueCount="90">
  <si>
    <t>Tulude-kulude aruanne</t>
  </si>
  <si>
    <t>Kogutud</t>
  </si>
  <si>
    <t>Kulutatud</t>
  </si>
  <si>
    <t>Vahe</t>
  </si>
  <si>
    <t>s.h   elanikelt</t>
  </si>
  <si>
    <t>üürnikelt</t>
  </si>
  <si>
    <t>Üüritulud</t>
  </si>
  <si>
    <t>Parkimisest tulu</t>
  </si>
  <si>
    <t xml:space="preserve">     Prügivedu</t>
  </si>
  <si>
    <t xml:space="preserve">     Soojus</t>
  </si>
  <si>
    <t xml:space="preserve">     Vesi  / korterid/</t>
  </si>
  <si>
    <t xml:space="preserve">     Vesi  /rendnikud/</t>
  </si>
  <si>
    <t xml:space="preserve">     Üldelekter / korterid/</t>
  </si>
  <si>
    <t xml:space="preserve">     Üldelekter / rendnikud/</t>
  </si>
  <si>
    <t>Eelmiste perioodide tulem</t>
  </si>
  <si>
    <t xml:space="preserve">     Finantstukud/kulud</t>
  </si>
  <si>
    <t xml:space="preserve">     Viivised omanikudele</t>
  </si>
  <si>
    <t xml:space="preserve">    Hooldusfond</t>
  </si>
  <si>
    <t xml:space="preserve">     Amortisatsioon</t>
  </si>
  <si>
    <t>Osamaks</t>
  </si>
  <si>
    <t>Haldus kulud</t>
  </si>
  <si>
    <t>Halduritasu koos maksudega</t>
  </si>
  <si>
    <t>Internet</t>
  </si>
  <si>
    <t>Raamatupidamisteemused</t>
  </si>
  <si>
    <t>telefonikõnede teenused</t>
  </si>
  <si>
    <t>Kokku haldus kulud</t>
  </si>
  <si>
    <t>Hooldus kulud</t>
  </si>
  <si>
    <t>Ehitusmaterjalid, jooksev remonditööd</t>
  </si>
  <si>
    <t>Hooldustööd, /PLM/</t>
  </si>
  <si>
    <t>Majandustarbed</t>
  </si>
  <si>
    <t>Pangateenused</t>
  </si>
  <si>
    <t>Parkimine, leping 15452</t>
  </si>
  <si>
    <t>Santehnilised tööd / PLM/</t>
  </si>
  <si>
    <t>Värava, lukud - hooldus ja remont/Luku-Expert/</t>
  </si>
  <si>
    <t>Korist. ja majahoidja tasu koos maksudega</t>
  </si>
  <si>
    <t>Kokku hooldus kulud</t>
  </si>
  <si>
    <t>01.01 -  31.12.2014</t>
  </si>
  <si>
    <t>Raha kontroll  :  s.h.,</t>
  </si>
  <si>
    <t>Fassadi remont/Snaptek OÜ/</t>
  </si>
  <si>
    <t>Elamu veepüstikute renoveerimistööde omanikujärelevalve makse/AR Rühma AS/</t>
  </si>
  <si>
    <t>Eksperthinnang katuse läbijooksu ja lahenduste osa /EST Inseneribüroo OÜ/</t>
  </si>
  <si>
    <t>Remonditööd /trepikojade remont, torude soojustus, tööd esimeses korrusel, tööd krt.nr.16/  Bernal Eesti OÜ /</t>
  </si>
  <si>
    <t>Trepikoja ettevalmistamine ja värvimine /Snaptek OÜ/</t>
  </si>
  <si>
    <t>veepüstiku vahetus /Seko KHV OÜ,/</t>
  </si>
  <si>
    <t>Köögis veepüstiku väljavahetamine /Veidiko Grupp OÜ/</t>
  </si>
  <si>
    <t>Remondifondist tehtud tööd, s.h</t>
  </si>
  <si>
    <t>Tartu mnt 55 /59 KU</t>
  </si>
  <si>
    <t xml:space="preserve">Maamaks </t>
  </si>
  <si>
    <t xml:space="preserve">    muud tulud/kulud</t>
  </si>
  <si>
    <t>Kokku tulem 2014.a.</t>
  </si>
  <si>
    <t>Katuse puhastus</t>
  </si>
  <si>
    <t xml:space="preserve">Prahivedu </t>
  </si>
  <si>
    <t>Termoülevaatus</t>
  </si>
  <si>
    <t>Trimmerdamine</t>
  </si>
  <si>
    <t>Vesi mahakandmine</t>
  </si>
  <si>
    <t xml:space="preserve">Remondifond,   ( Jääk  31-12-13 :  16533,61 eur)                </t>
  </si>
  <si>
    <t>Kommunaalmaksete vahendamine</t>
  </si>
  <si>
    <t>Aruandeaasta tulem (2014), s.h.</t>
  </si>
  <si>
    <t>Pangakonto jääk seisuga 31-12-14.a.</t>
  </si>
  <si>
    <t>Kassa jääk seisuga 31-12-2014.a.</t>
  </si>
  <si>
    <t>Haldus / vaata p.11/</t>
  </si>
  <si>
    <t>Hooldus  /vaata p.12/</t>
  </si>
  <si>
    <t>Santehnilised remont maksudega/Bork Anton/</t>
  </si>
  <si>
    <t>Kokku kommunalmaksete vahendamine :</t>
  </si>
  <si>
    <t xml:space="preserve">     Kommunalmaksete vahendamine</t>
  </si>
  <si>
    <t>01.01 -  31.12.2015</t>
  </si>
  <si>
    <t xml:space="preserve">Remondifond,   ( Jääk  31-12-14 : 27202,83 eur)                </t>
  </si>
  <si>
    <t>Fassadi remont/Viking ArtOÜ/</t>
  </si>
  <si>
    <t>Varaautomaatika hooldus /Bernar OÜ/</t>
  </si>
  <si>
    <t>Trepikoja ettevalmistamine ja värvimine /AR Ruhma OÜ/</t>
  </si>
  <si>
    <t>Pangakonto jääk seisuga 31-12-15.a.</t>
  </si>
  <si>
    <t>Kassa jääk seisuga 31-12-2015.a.</t>
  </si>
  <si>
    <t xml:space="preserve">     Viivised omanikutele</t>
  </si>
  <si>
    <t xml:space="preserve">     Finantstulud/kulud</t>
  </si>
  <si>
    <t>Kokku tulem 2015.a.</t>
  </si>
  <si>
    <t>Aruandeaasta tulem (2015), s.h.</t>
  </si>
  <si>
    <t>Tasu tööline koos maksudega /Krivitski,Muganen/</t>
  </si>
  <si>
    <t xml:space="preserve">    Hooldusfond/Haldusfond</t>
  </si>
  <si>
    <t xml:space="preserve">    Muud tulud/kulud</t>
  </si>
  <si>
    <t>Ehitusmaterjalid /Espak AS/</t>
  </si>
  <si>
    <t>Majandustarbed /Bauhaus Eesti AS/</t>
  </si>
  <si>
    <t>Putukate torje /Dilait OÜ/</t>
  </si>
  <si>
    <t>Prahivedu /I.D. Transsexpress OÜ/</t>
  </si>
  <si>
    <t>Parkimine, leping 15452 /EuroPark Estonia OÜ/</t>
  </si>
  <si>
    <t>Seinakahjustuste likvideerimine/Astelen Grupp OÜ/</t>
  </si>
  <si>
    <t>Sissehoovis lisatööd /Viking Art OÜ/</t>
  </si>
  <si>
    <t>Pangateenused /Swedbank/</t>
  </si>
  <si>
    <t>Elektri tööd ja materialid / PLM-Hooldus OÜ/</t>
  </si>
  <si>
    <t>Santehnilised tööd / PLM-Hooldus OÜ/</t>
  </si>
  <si>
    <t>Katuste puhastus /Baugrundt OU/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</si>
</sst>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2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4" xfId="0" applyFont="1" applyFill="1" applyBorder="1"/>
    <xf numFmtId="0" fontId="1" fillId="0" borderId="2" xfId="0" applyFont="1" applyFill="1" applyBorder="1"/>
    <xf numFmtId="0" fontId="0" fillId="0" borderId="4" xfId="0" applyFill="1" applyBorder="1"/>
    <xf numFmtId="0" fontId="0" fillId="0" borderId="4" xfId="0" applyBorder="1" applyAlignment="1">
      <alignment wrapText="1"/>
    </xf>
    <xf numFmtId="0" fontId="1" fillId="0" borderId="0" xfId="0" applyFont="1" applyFill="1" applyBorder="1"/>
    <xf numFmtId="0" fontId="0" fillId="0" borderId="2" xfId="0" applyFont="1" applyFill="1" applyBorder="1"/>
    <xf numFmtId="0" fontId="0" fillId="0" borderId="3" xfId="0" applyFont="1" applyBorder="1"/>
    <xf numFmtId="0" fontId="1" fillId="0" borderId="5" xfId="0" applyFont="1" applyBorder="1"/>
    <xf numFmtId="0" fontId="0" fillId="0" borderId="0" xfId="0" applyFont="1" applyBorder="1"/>
    <xf numFmtId="0" fontId="0" fillId="0" borderId="3" xfId="0" applyFont="1" applyFill="1" applyBorder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4" xfId="0" applyFont="1" applyFill="1" applyBorder="1"/>
    <xf numFmtId="0" fontId="0" fillId="0" borderId="6" xfId="0" applyFont="1" applyBorder="1"/>
    <xf numFmtId="0" fontId="1" fillId="0" borderId="7" xfId="0" applyFont="1" applyBorder="1"/>
    <xf numFmtId="0" fontId="3" fillId="0" borderId="4" xfId="0" applyFont="1" applyFill="1" applyBorder="1"/>
    <xf numFmtId="0" fontId="3" fillId="0" borderId="6" xfId="0" applyFont="1" applyFill="1" applyBorder="1"/>
    <xf numFmtId="0" fontId="0" fillId="0" borderId="6" xfId="0" applyFont="1" applyFill="1" applyBorder="1"/>
    <xf numFmtId="0" fontId="1" fillId="0" borderId="7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3" xfId="0" applyFont="1" applyBorder="1"/>
    <xf numFmtId="0" fontId="0" fillId="0" borderId="14" xfId="0" applyBorder="1"/>
    <xf numFmtId="0" fontId="1" fillId="0" borderId="14" xfId="0" applyFont="1" applyBorder="1"/>
    <xf numFmtId="0" fontId="2" fillId="0" borderId="16" xfId="0" applyFont="1" applyBorder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1" fillId="0" borderId="20" xfId="0" applyFont="1" applyBorder="1"/>
    <xf numFmtId="0" fontId="1" fillId="0" borderId="21" xfId="0" applyFont="1" applyFill="1" applyBorder="1"/>
    <xf numFmtId="0" fontId="1" fillId="0" borderId="20" xfId="0" applyFont="1" applyFill="1" applyBorder="1"/>
    <xf numFmtId="0" fontId="1" fillId="0" borderId="11" xfId="0" applyFont="1" applyFill="1" applyBorder="1"/>
    <xf numFmtId="0" fontId="1" fillId="0" borderId="22" xfId="0" applyFont="1" applyFill="1" applyBorder="1"/>
    <xf numFmtId="0" fontId="1" fillId="0" borderId="13" xfId="0" applyFont="1" applyFill="1" applyBorder="1"/>
    <xf numFmtId="0" fontId="0" fillId="2" borderId="15" xfId="0" applyFill="1" applyBorder="1"/>
    <xf numFmtId="0" fontId="0" fillId="0" borderId="17" xfId="0" applyFont="1" applyBorder="1" applyAlignment="1">
      <alignment horizontal="right"/>
    </xf>
    <xf numFmtId="0" fontId="0" fillId="0" borderId="19" xfId="0" applyFont="1" applyBorder="1"/>
    <xf numFmtId="0" fontId="0" fillId="0" borderId="15" xfId="0" applyFont="1" applyBorder="1"/>
    <xf numFmtId="0" fontId="1" fillId="0" borderId="16" xfId="0" applyFont="1" applyBorder="1"/>
    <xf numFmtId="0" fontId="0" fillId="0" borderId="11" xfId="0" applyBorder="1"/>
    <xf numFmtId="0" fontId="0" fillId="0" borderId="22" xfId="0" applyFont="1" applyBorder="1"/>
    <xf numFmtId="0" fontId="0" fillId="0" borderId="13" xfId="0" applyFont="1" applyBorder="1"/>
    <xf numFmtId="0" fontId="0" fillId="0" borderId="23" xfId="0" applyFont="1" applyBorder="1"/>
    <xf numFmtId="0" fontId="0" fillId="0" borderId="15" xfId="0" applyFont="1" applyFill="1" applyBorder="1"/>
    <xf numFmtId="0" fontId="0" fillId="0" borderId="23" xfId="0" applyFont="1" applyFill="1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1" fillId="0" borderId="15" xfId="0" applyFont="1" applyBorder="1"/>
    <xf numFmtId="0" fontId="0" fillId="0" borderId="0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22" workbookViewId="0">
      <selection activeCell="E3" sqref="E3"/>
    </sheetView>
  </sheetViews>
  <sheetFormatPr defaultRowHeight="14.4" x14ac:dyDescent="0.3"/>
  <cols>
    <col min="1" max="1" width="5.6640625" customWidth="1"/>
    <col min="2" max="2" width="42.33203125" customWidth="1"/>
    <col min="3" max="3" width="13" customWidth="1"/>
    <col min="4" max="4" width="13.33203125" customWidth="1"/>
    <col min="5" max="5" width="11.33203125" customWidth="1"/>
  </cols>
  <sheetData>
    <row r="1" spans="1:5" x14ac:dyDescent="0.3">
      <c r="A1" s="2"/>
      <c r="B1" s="1" t="s">
        <v>46</v>
      </c>
      <c r="C1" s="78" t="s">
        <v>36</v>
      </c>
      <c r="D1" s="78"/>
      <c r="E1" s="78"/>
    </row>
    <row r="2" spans="1:5" x14ac:dyDescent="0.3">
      <c r="A2" s="4"/>
      <c r="B2" s="3" t="s">
        <v>0</v>
      </c>
      <c r="C2" s="5" t="s">
        <v>1</v>
      </c>
      <c r="D2" s="5" t="s">
        <v>2</v>
      </c>
      <c r="E2" s="5" t="s">
        <v>3</v>
      </c>
    </row>
    <row r="3" spans="1:5" x14ac:dyDescent="0.3">
      <c r="A3" s="3">
        <v>1</v>
      </c>
      <c r="B3" s="3" t="s">
        <v>60</v>
      </c>
      <c r="C3" s="3">
        <v>2538.6999999999998</v>
      </c>
      <c r="D3" s="3">
        <v>-2539.5500000000002</v>
      </c>
      <c r="E3" s="3">
        <f>C3+D3</f>
        <v>-0.8500000000003638</v>
      </c>
    </row>
    <row r="4" spans="1:5" x14ac:dyDescent="0.3">
      <c r="A4" s="3">
        <v>2</v>
      </c>
      <c r="B4" s="3" t="s">
        <v>61</v>
      </c>
      <c r="C4" s="3">
        <v>15293.26</v>
      </c>
      <c r="D4" s="3">
        <v>-15389.62</v>
      </c>
      <c r="E4" s="3">
        <f>C4+D4</f>
        <v>-96.360000000000582</v>
      </c>
    </row>
    <row r="5" spans="1:5" x14ac:dyDescent="0.3">
      <c r="A5" s="3">
        <v>3</v>
      </c>
      <c r="B5" s="3" t="s">
        <v>47</v>
      </c>
      <c r="C5" s="3">
        <v>1341.25</v>
      </c>
      <c r="D5" s="3">
        <v>-1341.26</v>
      </c>
      <c r="E5" s="3">
        <f>C5+D5</f>
        <v>-9.9999999999909051E-3</v>
      </c>
    </row>
    <row r="6" spans="1:5" x14ac:dyDescent="0.3">
      <c r="A6" s="3">
        <v>4</v>
      </c>
      <c r="B6" s="3" t="s">
        <v>55</v>
      </c>
      <c r="C6" s="3">
        <f>C7+C8+C9+C10</f>
        <v>30491.72</v>
      </c>
      <c r="D6" s="3">
        <f>D12+D13+D14+D15+D16+D17+D18+D19</f>
        <v>-19822.5</v>
      </c>
      <c r="E6" s="3">
        <v>27202.83</v>
      </c>
    </row>
    <row r="7" spans="1:5" x14ac:dyDescent="0.3">
      <c r="A7" s="4"/>
      <c r="B7" s="6" t="s">
        <v>4</v>
      </c>
      <c r="C7" s="4">
        <v>13585.2</v>
      </c>
      <c r="D7" s="4"/>
      <c r="E7" s="4"/>
    </row>
    <row r="8" spans="1:5" x14ac:dyDescent="0.3">
      <c r="A8" s="4"/>
      <c r="B8" s="6" t="s">
        <v>5</v>
      </c>
      <c r="C8" s="4">
        <v>1627.92</v>
      </c>
      <c r="D8" s="4"/>
      <c r="E8" s="4"/>
    </row>
    <row r="9" spans="1:5" x14ac:dyDescent="0.3">
      <c r="A9" s="4"/>
      <c r="B9" s="6" t="s">
        <v>6</v>
      </c>
      <c r="C9" s="4">
        <v>13818.6</v>
      </c>
      <c r="D9" s="4"/>
      <c r="E9" s="4"/>
    </row>
    <row r="10" spans="1:5" x14ac:dyDescent="0.3">
      <c r="A10" s="4"/>
      <c r="B10" s="6" t="s">
        <v>7</v>
      </c>
      <c r="C10" s="4">
        <v>1460</v>
      </c>
      <c r="D10" s="4"/>
      <c r="E10" s="4"/>
    </row>
    <row r="11" spans="1:5" x14ac:dyDescent="0.3">
      <c r="A11" s="3">
        <v>5</v>
      </c>
      <c r="B11" s="3" t="s">
        <v>45</v>
      </c>
      <c r="C11" s="3"/>
      <c r="D11" s="3"/>
      <c r="E11" s="4"/>
    </row>
    <row r="12" spans="1:5" ht="28.8" x14ac:dyDescent="0.3">
      <c r="A12" s="7">
        <v>1</v>
      </c>
      <c r="B12" s="23" t="s">
        <v>42</v>
      </c>
      <c r="C12" s="3"/>
      <c r="D12" s="8">
        <v>-2136</v>
      </c>
      <c r="E12" s="4"/>
    </row>
    <row r="13" spans="1:5" x14ac:dyDescent="0.3">
      <c r="A13" s="7">
        <f>A12+1</f>
        <v>2</v>
      </c>
      <c r="B13" s="4" t="s">
        <v>62</v>
      </c>
      <c r="C13" s="4"/>
      <c r="D13" s="4">
        <v>-541.83000000000004</v>
      </c>
      <c r="E13" s="4"/>
    </row>
    <row r="14" spans="1:5" x14ac:dyDescent="0.3">
      <c r="A14" s="7">
        <f t="shared" ref="A14:A19" si="0">A13+1</f>
        <v>3</v>
      </c>
      <c r="B14" s="4" t="s">
        <v>38</v>
      </c>
      <c r="C14" s="4"/>
      <c r="D14" s="4">
        <v>-890.4</v>
      </c>
      <c r="E14" s="4"/>
    </row>
    <row r="15" spans="1:5" ht="28.8" x14ac:dyDescent="0.3">
      <c r="A15" s="7">
        <f t="shared" si="0"/>
        <v>4</v>
      </c>
      <c r="B15" s="22" t="s">
        <v>40</v>
      </c>
      <c r="C15" s="4"/>
      <c r="D15" s="4">
        <v>-120</v>
      </c>
      <c r="E15" s="4"/>
    </row>
    <row r="16" spans="1:5" ht="28.8" x14ac:dyDescent="0.3">
      <c r="A16" s="7">
        <f t="shared" si="0"/>
        <v>5</v>
      </c>
      <c r="B16" s="22" t="s">
        <v>39</v>
      </c>
      <c r="C16" s="4"/>
      <c r="D16" s="4">
        <v>-400</v>
      </c>
      <c r="E16" s="4"/>
    </row>
    <row r="17" spans="1:5" ht="43.2" x14ac:dyDescent="0.3">
      <c r="A17" s="7">
        <f t="shared" si="0"/>
        <v>6</v>
      </c>
      <c r="B17" s="22" t="s">
        <v>41</v>
      </c>
      <c r="C17" s="4"/>
      <c r="D17" s="4">
        <v>-972</v>
      </c>
      <c r="E17" s="4"/>
    </row>
    <row r="18" spans="1:5" x14ac:dyDescent="0.3">
      <c r="A18" s="7">
        <f t="shared" si="0"/>
        <v>7</v>
      </c>
      <c r="B18" s="4" t="s">
        <v>43</v>
      </c>
      <c r="C18" s="4"/>
      <c r="D18" s="4">
        <v>-14158</v>
      </c>
      <c r="E18" s="4"/>
    </row>
    <row r="19" spans="1:5" ht="28.8" x14ac:dyDescent="0.3">
      <c r="A19" s="7">
        <f t="shared" si="0"/>
        <v>8</v>
      </c>
      <c r="B19" s="22" t="s">
        <v>44</v>
      </c>
      <c r="C19" s="4"/>
      <c r="D19" s="4">
        <v>-604.27</v>
      </c>
      <c r="E19" s="4"/>
    </row>
    <row r="20" spans="1:5" x14ac:dyDescent="0.3">
      <c r="A20" s="3">
        <v>6</v>
      </c>
      <c r="B20" s="3" t="s">
        <v>56</v>
      </c>
      <c r="C20" s="4"/>
      <c r="D20" s="4"/>
      <c r="E20" s="4"/>
    </row>
    <row r="21" spans="1:5" x14ac:dyDescent="0.3">
      <c r="A21" s="7">
        <v>1</v>
      </c>
      <c r="B21" s="10" t="s">
        <v>8</v>
      </c>
      <c r="C21" s="4">
        <v>2707.83</v>
      </c>
      <c r="D21" s="4">
        <v>-2707.61</v>
      </c>
      <c r="E21" s="4">
        <f t="shared" ref="E21:E26" si="1">C21+D21</f>
        <v>0.21999999999979991</v>
      </c>
    </row>
    <row r="22" spans="1:5" x14ac:dyDescent="0.3">
      <c r="A22" s="7">
        <v>2</v>
      </c>
      <c r="B22" s="10" t="s">
        <v>9</v>
      </c>
      <c r="C22" s="4">
        <v>42558.85</v>
      </c>
      <c r="D22" s="4">
        <v>-42556.36</v>
      </c>
      <c r="E22" s="4">
        <f t="shared" si="1"/>
        <v>2.4899999999979627</v>
      </c>
    </row>
    <row r="23" spans="1:5" x14ac:dyDescent="0.3">
      <c r="A23" s="7">
        <v>3</v>
      </c>
      <c r="B23" s="10" t="s">
        <v>10</v>
      </c>
      <c r="C23" s="4">
        <v>7429.06</v>
      </c>
      <c r="D23" s="4">
        <v>-7428</v>
      </c>
      <c r="E23" s="4">
        <f t="shared" si="1"/>
        <v>1.0600000000004002</v>
      </c>
    </row>
    <row r="24" spans="1:5" x14ac:dyDescent="0.3">
      <c r="A24" s="7">
        <v>4</v>
      </c>
      <c r="B24" s="10" t="s">
        <v>11</v>
      </c>
      <c r="C24" s="4">
        <v>407.1</v>
      </c>
      <c r="D24" s="4">
        <v>-407.4</v>
      </c>
      <c r="E24" s="4">
        <f t="shared" si="1"/>
        <v>-0.29999999999995453</v>
      </c>
    </row>
    <row r="25" spans="1:5" x14ac:dyDescent="0.3">
      <c r="A25" s="7">
        <v>5</v>
      </c>
      <c r="B25" s="10" t="s">
        <v>12</v>
      </c>
      <c r="C25" s="4">
        <v>2822.04</v>
      </c>
      <c r="D25" s="4">
        <v>-2822.7</v>
      </c>
      <c r="E25" s="4">
        <f t="shared" si="1"/>
        <v>-0.65999999999985448</v>
      </c>
    </row>
    <row r="26" spans="1:5" x14ac:dyDescent="0.3">
      <c r="A26" s="7">
        <v>6</v>
      </c>
      <c r="B26" s="10" t="s">
        <v>13</v>
      </c>
      <c r="C26" s="4">
        <v>3421.11</v>
      </c>
      <c r="D26" s="4">
        <v>-3417.41</v>
      </c>
      <c r="E26" s="4">
        <f t="shared" si="1"/>
        <v>3.7000000000002728</v>
      </c>
    </row>
    <row r="27" spans="1:5" x14ac:dyDescent="0.3">
      <c r="A27" s="4"/>
      <c r="B27" s="24" t="s">
        <v>63</v>
      </c>
      <c r="C27" s="3"/>
      <c r="D27" s="3"/>
      <c r="E27" s="3">
        <f>SUM(E21:E26)</f>
        <v>6.5099999999986267</v>
      </c>
    </row>
    <row r="28" spans="1:5" x14ac:dyDescent="0.3">
      <c r="A28" s="3">
        <v>7</v>
      </c>
      <c r="B28" s="12" t="s">
        <v>14</v>
      </c>
      <c r="C28" s="13">
        <v>146372.51</v>
      </c>
      <c r="D28" s="11"/>
      <c r="E28" s="3"/>
    </row>
    <row r="29" spans="1:5" x14ac:dyDescent="0.3">
      <c r="A29" s="13">
        <v>8</v>
      </c>
      <c r="B29" s="12" t="s">
        <v>57</v>
      </c>
      <c r="C29" s="13">
        <v>-3136.58</v>
      </c>
    </row>
    <row r="30" spans="1:5" x14ac:dyDescent="0.3">
      <c r="A30" s="7">
        <v>1</v>
      </c>
      <c r="B30" s="14" t="s">
        <v>15</v>
      </c>
      <c r="C30" s="4">
        <v>3.2</v>
      </c>
    </row>
    <row r="31" spans="1:5" x14ac:dyDescent="0.3">
      <c r="A31" s="7">
        <v>2</v>
      </c>
      <c r="B31" s="15" t="s">
        <v>16</v>
      </c>
      <c r="C31" s="4">
        <v>105.24</v>
      </c>
    </row>
    <row r="32" spans="1:5" x14ac:dyDescent="0.3">
      <c r="A32" s="7">
        <v>3</v>
      </c>
      <c r="B32" s="10" t="s">
        <v>17</v>
      </c>
      <c r="C32" s="4">
        <v>-97.21</v>
      </c>
    </row>
    <row r="33" spans="1:4" x14ac:dyDescent="0.3">
      <c r="A33" s="7">
        <v>4</v>
      </c>
      <c r="B33" s="10" t="s">
        <v>18</v>
      </c>
      <c r="C33" s="4">
        <v>-3302.7</v>
      </c>
    </row>
    <row r="34" spans="1:4" x14ac:dyDescent="0.3">
      <c r="A34" s="7">
        <v>5</v>
      </c>
      <c r="B34" s="10" t="s">
        <v>64</v>
      </c>
      <c r="C34" s="4">
        <f>E27</f>
        <v>6.5099999999986267</v>
      </c>
    </row>
    <row r="35" spans="1:4" x14ac:dyDescent="0.3">
      <c r="A35" s="7">
        <v>6</v>
      </c>
      <c r="B35" s="10" t="s">
        <v>48</v>
      </c>
      <c r="C35" s="4">
        <f>-0.05+0.2+0.01+147.96+0.26</f>
        <v>148.38</v>
      </c>
    </row>
    <row r="36" spans="1:4" x14ac:dyDescent="0.3">
      <c r="A36" s="4"/>
      <c r="B36" s="25" t="s">
        <v>49</v>
      </c>
      <c r="C36" s="8">
        <f>SUM(C30:C35)</f>
        <v>-3136.5800000000008</v>
      </c>
    </row>
    <row r="37" spans="1:4" x14ac:dyDescent="0.3">
      <c r="A37" s="3">
        <v>9</v>
      </c>
      <c r="B37" s="3" t="s">
        <v>37</v>
      </c>
      <c r="C37" s="3">
        <f>C38+C39</f>
        <v>32656.54</v>
      </c>
    </row>
    <row r="38" spans="1:4" x14ac:dyDescent="0.3">
      <c r="A38" s="3"/>
      <c r="B38" s="8" t="s">
        <v>58</v>
      </c>
      <c r="C38" s="8">
        <v>32395.88</v>
      </c>
    </row>
    <row r="39" spans="1:4" x14ac:dyDescent="0.3">
      <c r="A39" s="3"/>
      <c r="B39" s="8" t="s">
        <v>59</v>
      </c>
      <c r="C39" s="8">
        <v>260.66000000000003</v>
      </c>
    </row>
    <row r="40" spans="1:4" x14ac:dyDescent="0.3">
      <c r="A40" s="3">
        <v>10</v>
      </c>
      <c r="B40" s="3" t="s">
        <v>19</v>
      </c>
      <c r="C40" s="3">
        <v>7337.72</v>
      </c>
    </row>
    <row r="42" spans="1:4" x14ac:dyDescent="0.3">
      <c r="A42" s="1">
        <v>11</v>
      </c>
      <c r="B42" s="16" t="s">
        <v>20</v>
      </c>
    </row>
    <row r="43" spans="1:4" x14ac:dyDescent="0.3">
      <c r="A43" s="4"/>
      <c r="B43" s="26" t="s">
        <v>21</v>
      </c>
      <c r="C43" s="8">
        <v>-908.16</v>
      </c>
      <c r="D43" s="1"/>
    </row>
    <row r="44" spans="1:4" x14ac:dyDescent="0.3">
      <c r="A44" s="4"/>
      <c r="B44" s="24" t="s">
        <v>22</v>
      </c>
      <c r="C44" s="8">
        <v>-114.24</v>
      </c>
    </row>
    <row r="45" spans="1:4" x14ac:dyDescent="0.3">
      <c r="A45" s="4"/>
      <c r="B45" s="24" t="s">
        <v>23</v>
      </c>
      <c r="C45" s="8">
        <v>-1380</v>
      </c>
    </row>
    <row r="46" spans="1:4" ht="15" thickBot="1" x14ac:dyDescent="0.35">
      <c r="A46" s="4"/>
      <c r="B46" s="27" t="s">
        <v>24</v>
      </c>
      <c r="C46" s="18">
        <v>-137.15</v>
      </c>
    </row>
    <row r="47" spans="1:4" ht="15" thickBot="1" x14ac:dyDescent="0.35">
      <c r="A47" s="4"/>
      <c r="B47" s="28" t="s">
        <v>25</v>
      </c>
      <c r="C47" s="19">
        <f>SUM(C43:C46)</f>
        <v>-2539.5500000000002</v>
      </c>
    </row>
    <row r="48" spans="1:4" x14ac:dyDescent="0.3">
      <c r="A48" s="1">
        <v>12</v>
      </c>
      <c r="B48" s="1" t="s">
        <v>26</v>
      </c>
      <c r="C48" s="20"/>
    </row>
    <row r="49" spans="1:3" x14ac:dyDescent="0.3">
      <c r="A49" s="4"/>
      <c r="B49" s="24" t="s">
        <v>27</v>
      </c>
      <c r="C49" s="8">
        <f>-1030.9-41.54</f>
        <v>-1072.44</v>
      </c>
    </row>
    <row r="50" spans="1:3" x14ac:dyDescent="0.3">
      <c r="A50" s="4"/>
      <c r="B50" s="24" t="s">
        <v>28</v>
      </c>
      <c r="C50" s="8">
        <v>-2790.6</v>
      </c>
    </row>
    <row r="51" spans="1:3" x14ac:dyDescent="0.3">
      <c r="A51" s="4"/>
      <c r="B51" s="24" t="s">
        <v>50</v>
      </c>
      <c r="C51" s="8">
        <v>-600</v>
      </c>
    </row>
    <row r="52" spans="1:3" x14ac:dyDescent="0.3">
      <c r="A52" s="4"/>
      <c r="B52" s="24" t="s">
        <v>29</v>
      </c>
      <c r="C52" s="8">
        <v>-11.06</v>
      </c>
    </row>
    <row r="53" spans="1:3" x14ac:dyDescent="0.3">
      <c r="A53" s="4"/>
      <c r="B53" s="24" t="s">
        <v>30</v>
      </c>
      <c r="C53" s="8">
        <v>-52.89</v>
      </c>
    </row>
    <row r="54" spans="1:3" x14ac:dyDescent="0.3">
      <c r="A54" s="4"/>
      <c r="B54" s="24" t="s">
        <v>31</v>
      </c>
      <c r="C54" s="8">
        <v>-766.92</v>
      </c>
    </row>
    <row r="55" spans="1:3" x14ac:dyDescent="0.3">
      <c r="A55" s="4"/>
      <c r="B55" s="24" t="s">
        <v>51</v>
      </c>
      <c r="C55" s="8">
        <v>-210</v>
      </c>
    </row>
    <row r="56" spans="1:3" x14ac:dyDescent="0.3">
      <c r="A56" s="4"/>
      <c r="B56" s="24" t="s">
        <v>32</v>
      </c>
      <c r="C56" s="8">
        <v>-669.25</v>
      </c>
    </row>
    <row r="57" spans="1:3" x14ac:dyDescent="0.3">
      <c r="A57" s="4"/>
      <c r="B57" s="24" t="s">
        <v>52</v>
      </c>
      <c r="C57" s="8">
        <v>-120</v>
      </c>
    </row>
    <row r="58" spans="1:3" x14ac:dyDescent="0.3">
      <c r="A58" s="4"/>
      <c r="B58" s="24" t="s">
        <v>53</v>
      </c>
      <c r="C58" s="8">
        <v>-30</v>
      </c>
    </row>
    <row r="59" spans="1:3" x14ac:dyDescent="0.3">
      <c r="A59" s="4"/>
      <c r="B59" s="29" t="s">
        <v>33</v>
      </c>
      <c r="C59" s="17">
        <v>-786.86</v>
      </c>
    </row>
    <row r="60" spans="1:3" x14ac:dyDescent="0.3">
      <c r="A60" s="4"/>
      <c r="B60" s="30" t="s">
        <v>54</v>
      </c>
      <c r="C60" s="21">
        <v>-381.63</v>
      </c>
    </row>
    <row r="61" spans="1:3" ht="15" thickBot="1" x14ac:dyDescent="0.35">
      <c r="A61" s="4"/>
      <c r="B61" s="31" t="s">
        <v>34</v>
      </c>
      <c r="C61" s="9">
        <f>-7897.59-0.38</f>
        <v>-7897.97</v>
      </c>
    </row>
    <row r="62" spans="1:3" ht="15" thickBot="1" x14ac:dyDescent="0.35">
      <c r="A62" s="4"/>
      <c r="B62" s="32" t="s">
        <v>35</v>
      </c>
      <c r="C62" s="19">
        <f>SUM(C49:C61)</f>
        <v>-15389.62</v>
      </c>
    </row>
  </sheetData>
  <mergeCells count="1">
    <mergeCell ref="C1:E1"/>
  </mergeCells>
  <pageMargins left="0.31496062992125984" right="0.51181102362204722" top="0.15748031496062992" bottom="0.35433070866141736" header="0.31496062992125984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L22" sqref="L22"/>
    </sheetView>
  </sheetViews>
  <sheetFormatPr defaultRowHeight="14.4" x14ac:dyDescent="0.3"/>
  <cols>
    <col min="1" max="1" width="5.6640625" customWidth="1"/>
    <col min="2" max="2" width="47" customWidth="1"/>
    <col min="3" max="3" width="13" customWidth="1"/>
    <col min="4" max="4" width="13.33203125" customWidth="1"/>
    <col min="5" max="5" width="11.33203125" customWidth="1"/>
  </cols>
  <sheetData>
    <row r="1" spans="1:5" ht="15" thickBot="1" x14ac:dyDescent="0.35">
      <c r="A1" s="73"/>
      <c r="B1" s="1" t="s">
        <v>46</v>
      </c>
      <c r="C1" s="79" t="s">
        <v>65</v>
      </c>
      <c r="D1" s="79"/>
      <c r="E1" s="79"/>
    </row>
    <row r="2" spans="1:5" ht="16.2" thickBot="1" x14ac:dyDescent="0.35">
      <c r="A2" s="73"/>
      <c r="B2" s="77" t="s">
        <v>0</v>
      </c>
      <c r="C2" s="74" t="s">
        <v>1</v>
      </c>
      <c r="D2" s="75" t="s">
        <v>2</v>
      </c>
      <c r="E2" s="76" t="s">
        <v>3</v>
      </c>
    </row>
    <row r="3" spans="1:5" x14ac:dyDescent="0.3">
      <c r="A3" s="35">
        <v>1</v>
      </c>
      <c r="B3" s="36" t="s">
        <v>60</v>
      </c>
      <c r="C3" s="36">
        <v>1607.49</v>
      </c>
      <c r="D3" s="36">
        <v>-1608.3</v>
      </c>
      <c r="E3" s="45">
        <f>C3+D3</f>
        <v>-0.80999999999994543</v>
      </c>
    </row>
    <row r="4" spans="1:5" x14ac:dyDescent="0.3">
      <c r="A4" s="47">
        <v>2</v>
      </c>
      <c r="B4" s="3" t="s">
        <v>61</v>
      </c>
      <c r="C4" s="3">
        <v>16380.91</v>
      </c>
      <c r="D4" s="3">
        <v>-16435.669999999998</v>
      </c>
      <c r="E4" s="72">
        <f>C4+D4</f>
        <v>-54.759999999998399</v>
      </c>
    </row>
    <row r="5" spans="1:5" ht="15" thickBot="1" x14ac:dyDescent="0.35">
      <c r="A5" s="62">
        <v>3</v>
      </c>
      <c r="B5" s="43" t="s">
        <v>47</v>
      </c>
      <c r="C5" s="43">
        <v>1340.9</v>
      </c>
      <c r="D5" s="43">
        <v>-1341.25</v>
      </c>
      <c r="E5" s="44">
        <f>C5+D5</f>
        <v>-0.34999999999990905</v>
      </c>
    </row>
    <row r="6" spans="1:5" x14ac:dyDescent="0.3">
      <c r="A6" s="35">
        <v>4</v>
      </c>
      <c r="B6" s="36" t="s">
        <v>66</v>
      </c>
      <c r="C6" s="36">
        <f>C7+C8+C9+C10</f>
        <v>30171.72</v>
      </c>
      <c r="D6" s="36">
        <f>D12+D13+D14+D15</f>
        <v>-57818.21</v>
      </c>
      <c r="E6" s="45">
        <f>27202.83+C6+D6</f>
        <v>-443.65999999999622</v>
      </c>
    </row>
    <row r="7" spans="1:5" x14ac:dyDescent="0.3">
      <c r="A7" s="46"/>
      <c r="B7" s="6" t="s">
        <v>4</v>
      </c>
      <c r="C7" s="4">
        <v>13585.2</v>
      </c>
      <c r="D7" s="4"/>
      <c r="E7" s="40"/>
    </row>
    <row r="8" spans="1:5" x14ac:dyDescent="0.3">
      <c r="A8" s="46"/>
      <c r="B8" s="6" t="s">
        <v>5</v>
      </c>
      <c r="C8" s="4">
        <v>1627.92</v>
      </c>
      <c r="D8" s="4"/>
      <c r="E8" s="40"/>
    </row>
    <row r="9" spans="1:5" x14ac:dyDescent="0.3">
      <c r="A9" s="46"/>
      <c r="B9" s="6" t="s">
        <v>6</v>
      </c>
      <c r="C9" s="4">
        <v>13818.6</v>
      </c>
      <c r="D9" s="4"/>
      <c r="E9" s="40"/>
    </row>
    <row r="10" spans="1:5" x14ac:dyDescent="0.3">
      <c r="A10" s="46"/>
      <c r="B10" s="6" t="s">
        <v>7</v>
      </c>
      <c r="C10" s="4">
        <v>1140</v>
      </c>
      <c r="D10" s="4"/>
      <c r="E10" s="40"/>
    </row>
    <row r="11" spans="1:5" x14ac:dyDescent="0.3">
      <c r="A11" s="47">
        <v>5</v>
      </c>
      <c r="B11" s="3" t="s">
        <v>45</v>
      </c>
      <c r="C11" s="3"/>
      <c r="D11" s="3">
        <f>D12+D13+D14+D15</f>
        <v>-57818.21</v>
      </c>
      <c r="E11" s="40"/>
    </row>
    <row r="12" spans="1:5" ht="28.8" x14ac:dyDescent="0.3">
      <c r="A12" s="39">
        <v>1</v>
      </c>
      <c r="B12" s="23" t="s">
        <v>69</v>
      </c>
      <c r="C12" s="3"/>
      <c r="D12" s="8">
        <v>-450</v>
      </c>
      <c r="E12" s="40"/>
    </row>
    <row r="13" spans="1:5" x14ac:dyDescent="0.3">
      <c r="A13" s="39">
        <v>2</v>
      </c>
      <c r="B13" s="4" t="s">
        <v>67</v>
      </c>
      <c r="C13" s="4"/>
      <c r="D13" s="4">
        <f>-56965.01+450</f>
        <v>-56515.01</v>
      </c>
      <c r="E13" s="40"/>
    </row>
    <row r="14" spans="1:5" x14ac:dyDescent="0.3">
      <c r="A14" s="39">
        <v>3</v>
      </c>
      <c r="B14" s="4" t="s">
        <v>89</v>
      </c>
      <c r="C14" s="4"/>
      <c r="D14" s="4">
        <v>-120</v>
      </c>
      <c r="E14" s="40"/>
    </row>
    <row r="15" spans="1:5" ht="15" thickBot="1" x14ac:dyDescent="0.35">
      <c r="A15" s="48">
        <f t="shared" ref="A15" si="0">A14+1</f>
        <v>4</v>
      </c>
      <c r="B15" s="49" t="s">
        <v>68</v>
      </c>
      <c r="C15" s="50"/>
      <c r="D15" s="50">
        <v>-733.2</v>
      </c>
      <c r="E15" s="51"/>
    </row>
    <row r="16" spans="1:5" x14ac:dyDescent="0.3">
      <c r="A16" s="35">
        <v>6</v>
      </c>
      <c r="B16" s="36" t="s">
        <v>56</v>
      </c>
      <c r="C16" s="37"/>
      <c r="D16" s="37"/>
      <c r="E16" s="38"/>
    </row>
    <row r="17" spans="1:5" x14ac:dyDescent="0.3">
      <c r="A17" s="39">
        <v>1</v>
      </c>
      <c r="B17" s="10" t="s">
        <v>8</v>
      </c>
      <c r="C17" s="4">
        <v>2538.7600000000002</v>
      </c>
      <c r="D17" s="4">
        <v>-2540.25</v>
      </c>
      <c r="E17" s="40">
        <f t="shared" ref="E17:E22" si="1">C17+D17</f>
        <v>-1.4899999999997817</v>
      </c>
    </row>
    <row r="18" spans="1:5" x14ac:dyDescent="0.3">
      <c r="A18" s="39">
        <v>2</v>
      </c>
      <c r="B18" s="10" t="s">
        <v>9</v>
      </c>
      <c r="C18" s="4">
        <v>38947.230000000003</v>
      </c>
      <c r="D18" s="4">
        <v>-38945.01</v>
      </c>
      <c r="E18" s="40">
        <f t="shared" si="1"/>
        <v>2.2200000000011642</v>
      </c>
    </row>
    <row r="19" spans="1:5" x14ac:dyDescent="0.3">
      <c r="A19" s="39">
        <v>3</v>
      </c>
      <c r="B19" s="10" t="s">
        <v>10</v>
      </c>
      <c r="C19" s="4">
        <v>6871.84</v>
      </c>
      <c r="D19" s="4">
        <v>-6766.97</v>
      </c>
      <c r="E19" s="40">
        <f t="shared" si="1"/>
        <v>104.86999999999989</v>
      </c>
    </row>
    <row r="20" spans="1:5" x14ac:dyDescent="0.3">
      <c r="A20" s="39">
        <v>4</v>
      </c>
      <c r="B20" s="10" t="s">
        <v>11</v>
      </c>
      <c r="C20" s="4">
        <v>300.72000000000003</v>
      </c>
      <c r="D20" s="4">
        <v>-300.7</v>
      </c>
      <c r="E20" s="40">
        <f t="shared" si="1"/>
        <v>2.0000000000038654E-2</v>
      </c>
    </row>
    <row r="21" spans="1:5" x14ac:dyDescent="0.3">
      <c r="A21" s="39">
        <v>5</v>
      </c>
      <c r="B21" s="10" t="s">
        <v>12</v>
      </c>
      <c r="C21" s="4">
        <v>3021.34</v>
      </c>
      <c r="D21" s="4">
        <v>-3021.33</v>
      </c>
      <c r="E21" s="40">
        <f t="shared" si="1"/>
        <v>1.0000000000218279E-2</v>
      </c>
    </row>
    <row r="22" spans="1:5" x14ac:dyDescent="0.3">
      <c r="A22" s="39">
        <v>6</v>
      </c>
      <c r="B22" s="10" t="s">
        <v>13</v>
      </c>
      <c r="C22" s="4">
        <v>2798.12</v>
      </c>
      <c r="D22" s="4">
        <v>-2798.97</v>
      </c>
      <c r="E22" s="40">
        <f t="shared" si="1"/>
        <v>-0.84999999999990905</v>
      </c>
    </row>
    <row r="23" spans="1:5" ht="15" thickBot="1" x14ac:dyDescent="0.35">
      <c r="A23" s="41"/>
      <c r="B23" s="42" t="s">
        <v>63</v>
      </c>
      <c r="C23" s="43"/>
      <c r="D23" s="43"/>
      <c r="E23" s="44">
        <f>SUM(E17:E22)</f>
        <v>104.78000000000162</v>
      </c>
    </row>
    <row r="24" spans="1:5" ht="15" thickBot="1" x14ac:dyDescent="0.35">
      <c r="A24" s="52">
        <v>7</v>
      </c>
      <c r="B24" s="53" t="s">
        <v>14</v>
      </c>
      <c r="C24" s="54">
        <v>143236</v>
      </c>
      <c r="D24" s="34"/>
      <c r="E24" s="33"/>
    </row>
    <row r="25" spans="1:5" x14ac:dyDescent="0.3">
      <c r="A25" s="55">
        <v>8</v>
      </c>
      <c r="B25" s="56" t="s">
        <v>75</v>
      </c>
      <c r="C25" s="57">
        <v>-3180.52</v>
      </c>
    </row>
    <row r="26" spans="1:5" x14ac:dyDescent="0.3">
      <c r="A26" s="39">
        <v>1</v>
      </c>
      <c r="B26" s="14" t="s">
        <v>73</v>
      </c>
      <c r="C26" s="40">
        <v>3.07</v>
      </c>
    </row>
    <row r="27" spans="1:5" x14ac:dyDescent="0.3">
      <c r="A27" s="39">
        <v>2</v>
      </c>
      <c r="B27" s="15" t="s">
        <v>72</v>
      </c>
      <c r="C27" s="40">
        <v>71.33</v>
      </c>
    </row>
    <row r="28" spans="1:5" x14ac:dyDescent="0.3">
      <c r="A28" s="39">
        <v>3</v>
      </c>
      <c r="B28" s="10" t="s">
        <v>77</v>
      </c>
      <c r="C28" s="58">
        <v>-55.57</v>
      </c>
    </row>
    <row r="29" spans="1:5" x14ac:dyDescent="0.3">
      <c r="A29" s="39">
        <v>4</v>
      </c>
      <c r="B29" s="10" t="s">
        <v>18</v>
      </c>
      <c r="C29" s="40">
        <v>-3302.7</v>
      </c>
    </row>
    <row r="30" spans="1:5" x14ac:dyDescent="0.3">
      <c r="A30" s="39">
        <v>5</v>
      </c>
      <c r="B30" s="10" t="s">
        <v>64</v>
      </c>
      <c r="C30" s="40">
        <v>104.78</v>
      </c>
    </row>
    <row r="31" spans="1:5" x14ac:dyDescent="0.3">
      <c r="A31" s="39">
        <v>6</v>
      </c>
      <c r="B31" s="10" t="s">
        <v>78</v>
      </c>
      <c r="C31" s="40">
        <v>-1.43</v>
      </c>
    </row>
    <row r="32" spans="1:5" ht="15" thickBot="1" x14ac:dyDescent="0.35">
      <c r="A32" s="41"/>
      <c r="B32" s="59" t="s">
        <v>74</v>
      </c>
      <c r="C32" s="60">
        <f>SUM(C26:C31)</f>
        <v>-3180.5199999999995</v>
      </c>
    </row>
    <row r="33" spans="1:3" x14ac:dyDescent="0.3">
      <c r="A33" s="35">
        <v>9</v>
      </c>
      <c r="B33" s="36" t="s">
        <v>37</v>
      </c>
      <c r="C33" s="45">
        <f>C34+C35</f>
        <v>6793.8399999999992</v>
      </c>
    </row>
    <row r="34" spans="1:3" x14ac:dyDescent="0.3">
      <c r="A34" s="47"/>
      <c r="B34" s="8" t="s">
        <v>70</v>
      </c>
      <c r="C34" s="61">
        <v>6549.98</v>
      </c>
    </row>
    <row r="35" spans="1:3" x14ac:dyDescent="0.3">
      <c r="A35" s="47"/>
      <c r="B35" s="8" t="s">
        <v>71</v>
      </c>
      <c r="C35" s="61">
        <v>243.86</v>
      </c>
    </row>
    <row r="36" spans="1:3" ht="15" thickBot="1" x14ac:dyDescent="0.35">
      <c r="A36" s="62">
        <v>10</v>
      </c>
      <c r="B36" s="43" t="s">
        <v>19</v>
      </c>
      <c r="C36" s="44">
        <v>7337.72</v>
      </c>
    </row>
    <row r="37" spans="1:3" ht="15" thickBot="1" x14ac:dyDescent="0.35">
      <c r="A37" s="1">
        <v>11</v>
      </c>
      <c r="B37" s="16" t="s">
        <v>20</v>
      </c>
    </row>
    <row r="38" spans="1:3" x14ac:dyDescent="0.3">
      <c r="A38" s="63"/>
      <c r="B38" s="64" t="s">
        <v>22</v>
      </c>
      <c r="C38" s="65">
        <v>-114.24</v>
      </c>
    </row>
    <row r="39" spans="1:3" x14ac:dyDescent="0.3">
      <c r="A39" s="46"/>
      <c r="B39" s="24" t="s">
        <v>23</v>
      </c>
      <c r="C39" s="61">
        <v>-1380</v>
      </c>
    </row>
    <row r="40" spans="1:3" ht="15" thickBot="1" x14ac:dyDescent="0.35">
      <c r="A40" s="46"/>
      <c r="B40" s="27" t="s">
        <v>24</v>
      </c>
      <c r="C40" s="66">
        <v>-114.06</v>
      </c>
    </row>
    <row r="41" spans="1:3" ht="15" thickBot="1" x14ac:dyDescent="0.35">
      <c r="A41" s="41"/>
      <c r="B41" s="28" t="s">
        <v>25</v>
      </c>
      <c r="C41" s="19">
        <f>SUM(C38:C40)</f>
        <v>-1608.3</v>
      </c>
    </row>
    <row r="42" spans="1:3" ht="15" thickBot="1" x14ac:dyDescent="0.35">
      <c r="A42" s="1">
        <v>12</v>
      </c>
      <c r="B42" s="1" t="s">
        <v>26</v>
      </c>
      <c r="C42" s="20"/>
    </row>
    <row r="43" spans="1:3" x14ac:dyDescent="0.3">
      <c r="A43" s="63"/>
      <c r="B43" s="64" t="s">
        <v>79</v>
      </c>
      <c r="C43" s="65">
        <v>-16.8</v>
      </c>
    </row>
    <row r="44" spans="1:3" x14ac:dyDescent="0.3">
      <c r="A44" s="46"/>
      <c r="B44" s="24" t="s">
        <v>28</v>
      </c>
      <c r="C44" s="61">
        <v>-2790.6</v>
      </c>
    </row>
    <row r="45" spans="1:3" x14ac:dyDescent="0.3">
      <c r="A45" s="46"/>
      <c r="B45" s="24" t="s">
        <v>87</v>
      </c>
      <c r="C45" s="61">
        <v>-482.06</v>
      </c>
    </row>
    <row r="46" spans="1:3" x14ac:dyDescent="0.3">
      <c r="A46" s="46"/>
      <c r="B46" s="24" t="s">
        <v>80</v>
      </c>
      <c r="C46" s="61">
        <v>-26.9</v>
      </c>
    </row>
    <row r="47" spans="1:3" x14ac:dyDescent="0.3">
      <c r="A47" s="46"/>
      <c r="B47" s="24" t="s">
        <v>86</v>
      </c>
      <c r="C47" s="61">
        <v>-68.98</v>
      </c>
    </row>
    <row r="48" spans="1:3" x14ac:dyDescent="0.3">
      <c r="A48" s="46"/>
      <c r="B48" s="24" t="s">
        <v>83</v>
      </c>
      <c r="C48" s="61">
        <v>-766.92</v>
      </c>
    </row>
    <row r="49" spans="1:3" x14ac:dyDescent="0.3">
      <c r="A49" s="46"/>
      <c r="B49" s="24" t="s">
        <v>82</v>
      </c>
      <c r="C49" s="61">
        <v>-294</v>
      </c>
    </row>
    <row r="50" spans="1:3" x14ac:dyDescent="0.3">
      <c r="A50" s="46"/>
      <c r="B50" s="24" t="s">
        <v>88</v>
      </c>
      <c r="C50" s="61">
        <v>-1078.6500000000001</v>
      </c>
    </row>
    <row r="51" spans="1:3" x14ac:dyDescent="0.3">
      <c r="A51" s="46"/>
      <c r="B51" s="24" t="s">
        <v>81</v>
      </c>
      <c r="C51" s="61">
        <v>-315</v>
      </c>
    </row>
    <row r="52" spans="1:3" x14ac:dyDescent="0.3">
      <c r="A52" s="46"/>
      <c r="B52" s="24" t="s">
        <v>84</v>
      </c>
      <c r="C52" s="61">
        <v>-276</v>
      </c>
    </row>
    <row r="53" spans="1:3" x14ac:dyDescent="0.3">
      <c r="A53" s="46"/>
      <c r="B53" s="29" t="s">
        <v>33</v>
      </c>
      <c r="C53" s="67">
        <v>-432.89</v>
      </c>
    </row>
    <row r="54" spans="1:3" x14ac:dyDescent="0.3">
      <c r="A54" s="46"/>
      <c r="B54" s="31" t="s">
        <v>85</v>
      </c>
      <c r="C54" s="68">
        <v>-1315.2</v>
      </c>
    </row>
    <row r="55" spans="1:3" x14ac:dyDescent="0.3">
      <c r="A55" s="46"/>
      <c r="B55" s="31" t="s">
        <v>76</v>
      </c>
      <c r="C55" s="68">
        <v>-514.91999999999996</v>
      </c>
    </row>
    <row r="56" spans="1:3" ht="15" thickBot="1" x14ac:dyDescent="0.35">
      <c r="A56" s="70"/>
      <c r="B56" s="31" t="s">
        <v>34</v>
      </c>
      <c r="C56" s="69">
        <v>-8056.75</v>
      </c>
    </row>
    <row r="57" spans="1:3" ht="15" thickBot="1" x14ac:dyDescent="0.35">
      <c r="A57" s="71"/>
      <c r="B57" s="32" t="s">
        <v>35</v>
      </c>
      <c r="C57" s="19">
        <f>SUM(C43:C56)</f>
        <v>-16435.669999999998</v>
      </c>
    </row>
  </sheetData>
  <mergeCells count="1">
    <mergeCell ref="C1:E1"/>
  </mergeCells>
  <pageMargins left="0.51181102362204722" right="0.70866141732283472" top="0.35433070866141736" bottom="0.35433070866141736" header="0.31496062992125984" footer="0.1181102362204724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</vt:lpstr>
      <vt:lpstr>2015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Svinkova</dc:creator>
  <cp:lastModifiedBy>Tõnis Mäe</cp:lastModifiedBy>
  <cp:lastPrinted>2016-04-21T09:06:51Z</cp:lastPrinted>
  <dcterms:created xsi:type="dcterms:W3CDTF">2014-04-25T14:55:08Z</dcterms:created>
  <dcterms:modified xsi:type="dcterms:W3CDTF">2016-04-25T12:40:06Z</dcterms:modified>
</cp:coreProperties>
</file>